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1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<sst xmlns="http://schemas.openxmlformats.org/spreadsheetml/2006/main" count="520" uniqueCount="500">
  <si>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</si>
  <si>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</si>
  <si>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</si>
  <si>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</si>
  <si>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</si>
  <si>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</si>
  <si>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</si>
  <si>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</si>
  <si>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</si>
  <si>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</si>
  <si>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</si>
  <si>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</si>
  <si>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</si>
  <si>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</si>
  <si>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</si>
  <si>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</si>
  <si>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</si>
  <si>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</si>
  <si>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</si>
  <si>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</si>
  <si>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</si>
  <si>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</si>
  <si>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</si>
  <si>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</si>
  <si>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</si>
  <si>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</si>
  <si>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</si>
  <si>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</si>
  <si>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</si>
  <si>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</si>
  <si>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</si>
  <si>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</si>
  <si>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</si>
  <si>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</si>
  <si>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</si>
  <si>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</si>
  <si>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</si>
  <si>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</si>
  <si>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</si>
  <si>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</si>
  <si>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</si>
  <si>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</si>
  <si>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</si>
  <si>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</si>
  <si>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</si>
  <si>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</si>
  <si>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</si>
  <si>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</si>
  <si>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</si>
  <si>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</si>
  <si>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</si>
  <si>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</si>
  <si>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</si>
  <si>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</si>
  <si>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</si>
  <si>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</si>
  <si>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</si>
  <si>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</si>
  <si>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</si>
  <si>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</si>
  <si>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</si>
  <si>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</si>
  <si>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</si>
  <si>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</si>
  <si>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</si>
  <si>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</si>
  <si>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</si>
  <si>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</si>
  <si>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</si>
  <si>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</si>
  <si>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</si>
  <si>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</si>
  <si>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</si>
  <si>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</si>
  <si>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</si>
  <si>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</si>
  <si>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</si>
  <si>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</si>
  <si>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</si>
  <si>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</si>
  <si>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</si>
  <si>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</si>
  <si>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</si>
  <si>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</si>
  <si>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</si>
  <si>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</si>
  <si>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</si>
  <si>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</si>
  <si>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</si>
  <si>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</si>
  <si>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</si>
  <si>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</si>
  <si>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</si>
  <si>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</si>
  <si>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</si>
  <si>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</si>
  <si>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</si>
  <si>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</si>
  <si>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</si>
  <si>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</si>
  <si>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</si>
  <si>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</si>
  <si>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</si>
  <si>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</si>
  <si>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</si>
  <si>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</si>
  <si>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</si>
  <si>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</si>
  <si>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</si>
  <si>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</si>
  <si>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</si>
  <si>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</si>
  <si>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</si>
  <si>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</si>
  <si>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</si>
  <si>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</si>
  <si>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</si>
  <si>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</si>
  <si>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</si>
  <si>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</si>
  <si>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</si>
  <si>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</si>
  <si>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</si>
  <si>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</si>
  <si>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</si>
  <si>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</si>
  <si>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</si>
  <si>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</si>
  <si>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</si>
  <si>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</si>
  <si>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</si>
  <si>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</si>
  <si>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</si>
  <si>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</si>
  <si>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</si>
  <si>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</si>
  <si>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</si>
  <si>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</si>
  <si>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</si>
  <si>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</si>
  <si>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</si>
  <si>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</si>
  <si>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</si>
  <si>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</si>
  <si>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</si>
  <si>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</si>
  <si>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</si>
  <si>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</si>
  <si>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</si>
  <si>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</si>
  <si>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</si>
  <si>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</si>
  <si>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</si>
  <si>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</si>
  <si>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</si>
  <si>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</si>
  <si>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</si>
  <si>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</si>
  <si>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</si>
  <si>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</si>
  <si>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</si>
  <si>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</si>
  <si>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</si>
  <si>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</si>
  <si>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</si>
  <si>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</si>
  <si>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</si>
  <si>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</si>
  <si>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</si>
  <si>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</si>
  <si>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</si>
  <si>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</si>
  <si>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</si>
  <si>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</si>
  <si>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</si>
  <si>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</si>
  <si>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</si>
  <si>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</si>
  <si>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</si>
  <si>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</si>
  <si>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</si>
  <si>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</si>
  <si>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</si>
  <si>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</si>
  <si>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</si>
  <si>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</si>
  <si>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</si>
  <si>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</si>
  <si>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</si>
  <si>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</si>
  <si>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</si>
  <si>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</si>
  <si>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</si>
  <si>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</si>
  <si>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</si>
  <si>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</si>
  <si>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</si>
  <si>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</si>
  <si>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</si>
  <si>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</si>
  <si>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</si>
  <si>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</si>
  <si>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</si>
  <si>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</si>
  <si>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</si>
  <si>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</si>
  <si>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</si>
  <si>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</si>
  <si>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</si>
  <si>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</si>
  <si>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</si>
  <si>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</si>
  <si>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</si>
  <si>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</si>
  <si>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</si>
  <si>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</si>
  <si>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</si>
  <si>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</si>
  <si>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</si>
  <si>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</si>
  <si>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</si>
  <si>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</si>
  <si>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</si>
  <si>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</si>
  <si>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</si>
  <si>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</si>
  <si>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</si>
  <si>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</si>
  <si>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</si>
  <si>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</si>
  <si>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</si>
  <si>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</si>
  <si>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</si>
  <si>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</si>
  <si>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</si>
  <si>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</si>
  <si>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</si>
  <si>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</si>
  <si>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</si>
  <si>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</si>
  <si>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</si>
  <si>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</si>
  <si>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</si>
  <si>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</si>
  <si>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</si>
  <si>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</si>
  <si>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</si>
  <si>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</si>
  <si>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</si>
  <si>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</si>
  <si>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</si>
  <si>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</si>
  <si>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</si>
  <si>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</si>
  <si>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</si>
  <si>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</si>
  <si>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</si>
  <si>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</si>
  <si>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</si>
  <si>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</si>
  <si>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</si>
  <si>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</si>
  <si>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</si>
  <si>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</si>
  <si>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</si>
  <si>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</si>
  <si>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</si>
  <si>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</si>
  <si>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</si>
  <si>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</si>
  <si>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</si>
  <si>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</si>
  <si>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</si>
  <si>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</si>
  <si>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</si>
  <si>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</si>
  <si>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</si>
  <si>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</si>
  <si>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</si>
  <si>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</si>
  <si>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</si>
  <si>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</si>
  <si>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</si>
  <si>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</si>
  <si>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</si>
  <si>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</si>
  <si>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</si>
  <si>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</si>
  <si>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</si>
  <si>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</si>
  <si>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</si>
  <si>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</si>
  <si>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</si>
  <si>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</si>
  <si>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</si>
  <si>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</si>
  <si>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</si>
  <si>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</si>
  <si>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</si>
  <si>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</si>
  <si>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</si>
  <si>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</si>
  <si>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</si>
  <si>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</si>
  <si>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</si>
  <si>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</si>
  <si>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</si>
  <si>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</si>
  <si>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</si>
  <si>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</si>
  <si>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</si>
  <si>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</si>
  <si>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</si>
  <si>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</si>
  <si>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</si>
  <si>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</si>
  <si>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</si>
  <si>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</si>
  <si>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</si>
  <si>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</si>
  <si>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</si>
  <si>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</si>
  <si>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</si>
  <si>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</si>
  <si>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</si>
  <si>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</si>
  <si>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</si>
  <si>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</si>
  <si>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</si>
  <si>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</si>
  <si>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</si>
  <si>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</si>
  <si>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</si>
  <si>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</si>
  <si>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</si>
  <si>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</si>
  <si>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</si>
  <si>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</si>
  <si>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</si>
  <si>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</si>
  <si>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</si>
  <si>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</si>
  <si>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</si>
  <si>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</si>
  <si>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</si>
  <si>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</si>
  <si>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</si>
  <si>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</si>
  <si>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</si>
  <si>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</si>
  <si>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</si>
  <si>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</si>
  <si>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</si>
  <si>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</si>
  <si>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</si>
  <si>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</si>
  <si>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</si>
  <si>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</si>
  <si>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</si>
  <si>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</si>
  <si>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</si>
  <si>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</si>
  <si>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</si>
  <si>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</si>
  <si>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</si>
  <si>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</si>
  <si>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</si>
  <si>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</si>
  <si>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</si>
  <si>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</si>
  <si>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</si>
  <si>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</si>
  <si>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</si>
  <si>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</si>
  <si>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</si>
  <si>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</si>
  <si>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</si>
  <si>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</si>
  <si>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</si>
  <si>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</si>
  <si>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</si>
  <si>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</si>
  <si>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</si>
  <si>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</si>
  <si>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</si>
  <si>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</si>
  <si>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</si>
  <si>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</si>
  <si>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</si>
  <si>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</si>
  <si>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</si>
  <si>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</si>
  <si>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</si>
  <si>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</si>
  <si>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</si>
  <si>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</si>
  <si>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</si>
  <si>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</si>
  <si>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</si>
  <si>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</si>
  <si>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</si>
  <si>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</si>
  <si>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</si>
  <si>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</si>
  <si>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</si>
  <si>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</si>
  <si>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</si>
  <si>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</si>
  <si>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</si>
  <si>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</si>
  <si>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</si>
  <si>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</si>
  <si>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</si>
  <si>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</si>
  <si>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</si>
  <si>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</si>
  <si>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</si>
  <si>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</si>
  <si>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</si>
  <si>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</si>
  <si>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</si>
  <si>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</si>
  <si>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</si>
  <si>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</si>
  <si>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</si>
  <si>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</si>
  <si>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</si>
  <si>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</si>
  <si>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</si>
  <si>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</si>
  <si>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</si>
  <si>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</si>
  <si>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</si>
  <si>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</si>
  <si>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</si>
  <si>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</si>
  <si>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</si>
  <si>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</si>
  <si>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</si>
  <si>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</si>
  <si>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</si>
  <si>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</si>
  <si>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</si>
  <si>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</si>
  <si>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</si>
  <si>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</si>
  <si>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</si>
  <si>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</si>
  <si>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</si>
  <si>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</si>
  <si>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</si>
  <si>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</si>
  <si>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</si>
  <si>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</si>
  <si>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</si>
  <si>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</si>
  <si>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</si>
  <si>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</si>
  <si>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</si>
  <si>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</si>
  <si>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</si>
  <si>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</si>
  <si>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</si>
  <si>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</si>
  <si>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</si>
  <si>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</si>
  <si>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</si>
  <si>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</si>
  <si>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</si>
  <si>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</si>
  <si>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</si>
  <si>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</si>
  <si>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</si>
  <si>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</si>
  <si>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</si>
  <si>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</si>
  <si>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</si>
  <si>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</si>
  <si>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</si>
  <si>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</si>
  <si>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</si>
  <si>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</si>
  <si>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</si>
  <si>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</si>
  <si>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</si>
  <si>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</si>
  <si>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</si>
  <si>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</si>
  <si>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</si>
  <si>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</si>
  <si>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</si>
  <si>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</si>
  <si>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</si>
  <si>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</si>
  <si>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</si>
  <si>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</si>
  <si>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.</t>
  </si>
  <si>
    <t>Company: Military Insurance Corporation (MIG)</t>
  </si>
  <si>
    <t xml:space="preserve">FINANCIAL STATEMENT - QUARTER IV.2018
</t>
  </si>
  <si>
    <t>INCOME STATEMENT (as of 31/12/2018)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</si>
</sst>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zoomScale="120" zoomScaleNormal="120" zoomScalePageLayoutView="0" workbookViewId="0" topLeftCell="B1">
      <selection activeCell="A2" sqref="A1:A16384"/>
    </sheetView>
  </sheetViews>
  <sheetFormatPr defaultColWidth="9.140625" defaultRowHeight="12"/>
  <cols>
    <col min="1" max="1" width="37.7109375" style="0" hidden="1" customWidth="1"/>
    <col min="2" max="2" width="54.421875" style="0" customWidth="1"/>
    <col min="3" max="3" width="13.140625" style="0" hidden="1" customWidth="1"/>
    <col min="4" max="4" width="11.140625" style="0" hidden="1" customWidth="1"/>
    <col min="5" max="5" width="27.57421875" style="0" customWidth="1"/>
    <col min="6" max="6" width="20.00390625" style="0" customWidth="1"/>
    <col min="8" max="9" width="15.57421875" style="0" bestFit="1" customWidth="1"/>
  </cols>
  <sheetData>
    <row r="1" spans="1:5" ht="41.25" customHeight="1">
      <c r="A1" s="34" t="s">
        <v>497</v>
      </c>
      <c r="B1" s="35"/>
      <c r="C1" s="35"/>
      <c r="D1" s="35"/>
      <c r="E1" s="35"/>
    </row>
    <row r="2" spans="1:5" ht="15.75">
      <c r="A2" s="30"/>
      <c r="B2" s="30"/>
      <c r="C2" s="31"/>
      <c r="D2" s="31"/>
      <c r="E2" s="31"/>
    </row>
    <row r="3" spans="1:5" ht="15.75" customHeight="1">
      <c r="A3" s="36" t="s">
        <v>498</v>
      </c>
      <c r="B3" s="36"/>
      <c r="C3" s="36"/>
      <c r="D3" s="36"/>
      <c r="E3" s="36"/>
    </row>
    <row r="4" spans="1:5" ht="15.75">
      <c r="A4" s="37" t="s">
        <v>499</v>
      </c>
      <c r="B4" s="37"/>
      <c r="C4" s="37"/>
      <c r="D4" s="37"/>
      <c r="E4" s="37"/>
    </row>
    <row r="5" spans="1:6" ht="19.5" customHeight="1">
      <c r="A5" s="29"/>
      <c r="B5" s="33"/>
      <c r="C5" s="33"/>
      <c r="D5" s="33"/>
      <c r="E5" s="33"/>
      <c r="F5" s="33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2562223459072</v>
      </c>
      <c r="F10" s="24">
        <v>2221673578492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156256509455</v>
      </c>
      <c r="F11" s="20">
        <f>F12+F13</f>
        <v>33367478831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21256509455</v>
      </c>
      <c r="F12" s="21">
        <v>7867478831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135000000000</v>
      </c>
      <c r="F13" s="21">
        <v>25500000000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1262535839499</v>
      </c>
      <c r="F14" s="20">
        <f>F15+F16+F17</f>
        <v>1366923067330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163318294435</v>
      </c>
      <c r="F15" s="21">
        <v>204042815935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-58282454936</v>
      </c>
      <c r="F16" s="21">
        <v>-16569748605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1157500000000</v>
      </c>
      <c r="F17" s="21">
        <v>1179450000000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552663732331</v>
      </c>
      <c r="F18" s="20">
        <f>F19+F22+F23+F24+F25+F26+F27+F28</f>
        <v>374612844809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f>E20+E21</f>
        <v>239450877692</v>
      </c>
      <c r="F19" s="21">
        <v>110078524825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>
        <v>239450877692</v>
      </c>
      <c r="F20" s="21">
        <v>110078524825</v>
      </c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156313817996</v>
      </c>
      <c r="F22" s="21">
        <v>114709306401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165594839877</v>
      </c>
      <c r="F26" s="21">
        <v>155760783870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-8695803234</v>
      </c>
      <c r="F27" s="21">
        <v>-5935770287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3562405924</v>
      </c>
      <c r="F29" s="20">
        <f>F30+F31</f>
        <v>5473465396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3562405924</v>
      </c>
      <c r="F30" s="21">
        <v>5473465396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79250491027</v>
      </c>
      <c r="F32" s="20">
        <f>F33+F36+F37+F38+F39</f>
        <v>81975646442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66339688624</v>
      </c>
      <c r="F33" s="21">
        <v>68491617445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>
        <v>64110887610</v>
      </c>
      <c r="F34" s="21">
        <v>66320815564</v>
      </c>
    </row>
    <row r="35" spans="1:6" ht="12">
      <c r="A35" s="3" t="s">
        <v>54</v>
      </c>
      <c r="B35" s="7" t="s">
        <v>283</v>
      </c>
      <c r="C35" s="4" t="s">
        <v>55</v>
      </c>
      <c r="D35" s="4"/>
      <c r="E35" s="21">
        <v>2228801610</v>
      </c>
      <c r="F35" s="21">
        <v>2170765881</v>
      </c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11894312521</v>
      </c>
      <c r="F36" s="21">
        <v>9411062690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1016489882</v>
      </c>
      <c r="F37" s="21">
        <v>4072966307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f>E41+E42</f>
        <v>507954480566</v>
      </c>
      <c r="F40" s="20">
        <f>F41+F42</f>
        <v>358930675684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265145842999</v>
      </c>
      <c r="F41" s="21">
        <v>184867363634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242808637567</v>
      </c>
      <c r="F42" s="21">
        <v>174063312050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1113092396532</v>
      </c>
      <c r="F43" s="20">
        <f>F44+F54+F64+F67+F70+F76</f>
        <v>777145445844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12491417194</v>
      </c>
      <c r="F44" s="20">
        <f>F45+F46+F47+F48+F49+F50+F53</f>
        <v>12807262650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12491417194</v>
      </c>
      <c r="F50" s="21">
        <v>12807262650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>
        <v>7000000000</v>
      </c>
      <c r="F51" s="21">
        <v>7000000000</v>
      </c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5941417194</v>
      </c>
      <c r="F52" s="21">
        <v>5807262650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72781657913</v>
      </c>
      <c r="F54" s="20">
        <f>F55+F58+F61</f>
        <v>91395914074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55673668358</v>
      </c>
      <c r="F55" s="20">
        <f>F56+F57</f>
        <v>74343730074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76242165182</v>
      </c>
      <c r="F56" s="21">
        <v>116995849795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-20568496824</v>
      </c>
      <c r="F57" s="21">
        <v>-42652119721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17107989555</v>
      </c>
      <c r="F61" s="20">
        <f>F62+F63</f>
        <v>17052184000</v>
      </c>
    </row>
    <row r="62" spans="1:9" ht="12.75">
      <c r="A62" s="3" t="s">
        <v>96</v>
      </c>
      <c r="B62" s="15" t="s">
        <v>296</v>
      </c>
      <c r="C62" s="4" t="s">
        <v>106</v>
      </c>
      <c r="D62" s="4"/>
      <c r="E62" s="21">
        <v>19048533380</v>
      </c>
      <c r="F62" s="21">
        <v>18953533380</v>
      </c>
      <c r="H62" s="32"/>
      <c r="I62" s="32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-1940543825</v>
      </c>
      <c r="F63" s="21">
        <v>-1901349380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346962825159</v>
      </c>
      <c r="F67" s="20">
        <f>F68+F69</f>
        <v>296371110741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346962825159</v>
      </c>
      <c r="F69" s="21">
        <v>296371110741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628440000000</v>
      </c>
      <c r="F70" s="20">
        <f>F71+F72+F73+F74+F75</f>
        <v>315300000000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>
        <v>15300000000</v>
      </c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628447005000</v>
      </c>
      <c r="F73" s="21">
        <v>300007005000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-7005000</v>
      </c>
      <c r="F74" s="21">
        <v>-7005000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52416496266</v>
      </c>
      <c r="F76" s="20">
        <f>F77+F78+F79+F80</f>
        <v>61271158379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52416496266</v>
      </c>
      <c r="F77" s="21">
        <v>61271158379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3675315855604</v>
      </c>
      <c r="F81" s="20">
        <f>F10+F43</f>
        <v>2998819024336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v>2687251055224</v>
      </c>
      <c r="F83" s="20">
        <f>F84+F106</f>
        <v>2115994783695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SUM(E85:E102)</f>
        <v>2642912630188</v>
      </c>
      <c r="F84" s="20">
        <f>SUM(F85:F105)</f>
        <v>2069210336813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80618971283</v>
      </c>
      <c r="F85" s="21"/>
    </row>
    <row r="86" spans="1:6" ht="12">
      <c r="A86" s="10" t="s">
        <v>149</v>
      </c>
      <c r="B86" s="7" t="s">
        <v>351</v>
      </c>
      <c r="C86" s="4" t="s">
        <v>150</v>
      </c>
      <c r="D86" s="4"/>
      <c r="E86" s="21">
        <v>204189892522</v>
      </c>
      <c r="F86" s="21">
        <v>143486600695</v>
      </c>
    </row>
    <row r="87" spans="1:6" ht="12">
      <c r="A87" s="3" t="s">
        <v>151</v>
      </c>
      <c r="B87" s="7" t="s">
        <v>352</v>
      </c>
      <c r="C87" s="4" t="s">
        <v>152</v>
      </c>
      <c r="D87" s="4"/>
      <c r="E87" s="21">
        <v>2971700660</v>
      </c>
      <c r="F87" s="21">
        <v>3767522499</v>
      </c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33957290909</v>
      </c>
      <c r="F88" s="21">
        <v>6544539813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23841685116</v>
      </c>
      <c r="F89" s="21">
        <v>19215707382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62495177687</v>
      </c>
      <c r="F90" s="21">
        <v>27856486433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23140006800</v>
      </c>
      <c r="F91" s="21">
        <v>12065824170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>
        <v>204371547925</v>
      </c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405665859407</v>
      </c>
      <c r="F95" s="21">
        <v>26585972554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>
        <v>85576482627</v>
      </c>
      <c r="F96" s="21">
        <v>52470668521</v>
      </c>
    </row>
    <row r="97" spans="1:6" ht="12">
      <c r="A97" s="10" t="s">
        <v>171</v>
      </c>
      <c r="B97" s="7" t="s">
        <v>362</v>
      </c>
      <c r="C97" s="4" t="s">
        <v>172</v>
      </c>
      <c r="D97" s="4"/>
      <c r="E97" s="21"/>
      <c r="F97" s="21"/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650557250</v>
      </c>
      <c r="F99" s="21"/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>
        <v>1719805005927</v>
      </c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>
        <v>1004230028253</v>
      </c>
      <c r="F103" s="21">
        <v>954616930812</v>
      </c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>
        <v>618414626150</v>
      </c>
      <c r="F104" s="21">
        <v>535676987880</v>
      </c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>
        <v>97160351524</v>
      </c>
      <c r="F105" s="21">
        <v>82551548129</v>
      </c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44338425036</v>
      </c>
      <c r="F106" s="20">
        <f>SUM(F107:F119)</f>
        <v>46784446882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16588028829</v>
      </c>
      <c r="F112" s="21">
        <v>15015050674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27750396207</v>
      </c>
      <c r="F113" s="21">
        <v>27769396208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>
        <v>4000000000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988532800380</v>
      </c>
      <c r="F120" s="20">
        <f>F121+F139</f>
        <v>882824240641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988532800380</v>
      </c>
      <c r="F121" s="20">
        <f>F122+F125+F126+F127+F128+F129+F130+F131+F132+F133+F134+F137+F138</f>
        <v>882824240641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840000000000</v>
      </c>
      <c r="F122" s="20">
        <f>F123+F124</f>
        <v>800000000000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840000000000</v>
      </c>
      <c r="F123" s="21">
        <v>800000000000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/>
      <c r="F131" s="21"/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>
        <v>22974599178</v>
      </c>
      <c r="F132" s="21">
        <v>17563123329</v>
      </c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125558201202</v>
      </c>
      <c r="F134" s="20">
        <f>F135+F136</f>
        <v>65261117312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22740160062</v>
      </c>
      <c r="F135" s="21">
        <v>23245163151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102818041140</v>
      </c>
      <c r="F136" s="21">
        <v>42015954161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3675783855604</v>
      </c>
      <c r="F147" s="20">
        <f>F83+F120</f>
        <v>2998819024336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E28" sqref="E28"/>
    </sheetView>
  </sheetViews>
  <sheetFormatPr defaultColWidth="18.7109375" defaultRowHeight="12"/>
  <cols>
    <col min="1" max="1" width="40.28125" style="0" hidden="1" customWidth="1"/>
    <col min="2" max="2" width="63.57421875" style="0" customWidth="1"/>
    <col min="3" max="3" width="17.7109375" style="0" hidden="1" customWidth="1"/>
    <col min="4" max="4" width="19.42187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4" t="s">
        <v>497</v>
      </c>
      <c r="B1" s="34"/>
      <c r="C1" s="34"/>
      <c r="D1" s="34"/>
      <c r="E1" s="34"/>
      <c r="F1" s="34"/>
      <c r="G1" s="34"/>
    </row>
    <row r="2" spans="1:5" ht="15.75">
      <c r="A2" s="30"/>
      <c r="B2" s="30"/>
      <c r="C2" s="31"/>
      <c r="D2" s="31"/>
      <c r="E2" s="31"/>
    </row>
    <row r="3" spans="1:5" ht="15.75">
      <c r="A3" s="36" t="s">
        <v>498</v>
      </c>
      <c r="B3" s="36"/>
      <c r="C3" s="36"/>
      <c r="D3" s="36"/>
      <c r="E3" s="36"/>
    </row>
    <row r="4" spans="1:5" ht="15.75">
      <c r="A4" s="37" t="s">
        <v>499</v>
      </c>
      <c r="B4" s="37"/>
      <c r="C4" s="37"/>
      <c r="D4" s="37"/>
      <c r="E4" s="37"/>
    </row>
    <row r="5" spans="2:8" ht="19.5" customHeight="1">
      <c r="B5" s="33" t="s">
        <v>421</v>
      </c>
      <c r="C5" s="38"/>
      <c r="D5" s="38"/>
      <c r="E5" s="38"/>
      <c r="F5" s="38"/>
      <c r="G5" s="38"/>
      <c r="H5" s="38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495208772866</v>
      </c>
      <c r="F9" s="21">
        <v>420297103026</v>
      </c>
      <c r="G9" s="21">
        <v>1637073437805</v>
      </c>
      <c r="H9" s="21">
        <v>1607448791208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495208772866</v>
      </c>
      <c r="F11" s="20">
        <f>F9-F10</f>
        <v>420297103026</v>
      </c>
      <c r="G11" s="20">
        <f>G9-G10</f>
        <v>1637073437805</v>
      </c>
      <c r="H11" s="20">
        <f>H9-H10</f>
        <v>1607448791208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/>
      <c r="F12" s="21"/>
      <c r="G12" s="21"/>
      <c r="H12" s="21"/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495208772866</v>
      </c>
      <c r="F13" s="20">
        <f>F11-F12</f>
        <v>420297103026</v>
      </c>
      <c r="G13" s="20">
        <f>G11-G12</f>
        <v>1637073437805</v>
      </c>
      <c r="H13" s="20">
        <f>H11-H12</f>
        <v>1607448791208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63244917155</v>
      </c>
      <c r="F14" s="21">
        <v>67849901938</v>
      </c>
      <c r="G14" s="21">
        <v>176970749622</v>
      </c>
      <c r="H14" s="21">
        <v>164821133174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-51338820026</v>
      </c>
      <c r="F15" s="21">
        <v>-17729147506</v>
      </c>
      <c r="G15" s="21">
        <v>-58806239189</v>
      </c>
      <c r="H15" s="21">
        <v>-34967928665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-350561120750</v>
      </c>
      <c r="F18" s="21">
        <v>-394064335073</v>
      </c>
      <c r="G18" s="21">
        <v>-1270144336335</v>
      </c>
      <c r="H18" s="21">
        <v>-1313235902987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-123190126629</v>
      </c>
      <c r="F19" s="21">
        <v>-104996676343</v>
      </c>
      <c r="G19" s="21">
        <v>-359425630138</v>
      </c>
      <c r="H19" s="21">
        <v>-372956364661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/>
      <c r="F20" s="20"/>
      <c r="G20" s="20"/>
      <c r="H20" s="20"/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2603366002</v>
      </c>
      <c r="F21" s="21">
        <v>5469768340</v>
      </c>
      <c r="G21" s="21">
        <v>28789404291</v>
      </c>
      <c r="H21" s="21">
        <v>8216791588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-502070519</v>
      </c>
      <c r="F22" s="21">
        <v>-2825416343</v>
      </c>
      <c r="G22" s="21">
        <v>-18809103074</v>
      </c>
      <c r="H22" s="21">
        <v>-3784169197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3105436521</v>
      </c>
      <c r="F23" s="20">
        <f>F21-F22</f>
        <v>8295184683</v>
      </c>
      <c r="G23" s="20">
        <f>G21-G22</f>
        <v>47598507365</v>
      </c>
      <c r="H23" s="20">
        <f>H21-H22</f>
        <v>12000960785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E13+E14+E15+E18+E19+E21+E22</f>
        <v>35464918099</v>
      </c>
      <c r="F24" s="20">
        <f>F13+F14+F15+F18+F19+F21+F22</f>
        <v>-25998801961</v>
      </c>
      <c r="G24" s="20">
        <f>G13+G14+G15+G18+G19+G21+G22</f>
        <v>135648282982</v>
      </c>
      <c r="H24" s="20">
        <f>H13+H14+H15+H18+H19+H21+H22</f>
        <v>55542350460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-7265999585</v>
      </c>
      <c r="F25" s="21">
        <v>5098582756</v>
      </c>
      <c r="G25" s="21">
        <v>-27418765993</v>
      </c>
      <c r="H25" s="21">
        <v>-11315030290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E24+E25+E26</f>
        <v>28198918514</v>
      </c>
      <c r="F27" s="20">
        <f>F24+F25+F26</f>
        <v>-20900219205</v>
      </c>
      <c r="G27" s="20">
        <f>G24+G25+G26</f>
        <v>108229516989</v>
      </c>
      <c r="H27" s="20">
        <f>H24+H25+H26</f>
        <v>44227320170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 t="s">
        <v>496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 t="s">
        <v>496</v>
      </c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/>
      <c r="H30" s="21"/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2019-01-29T02:50:04Z</dcterms:modified>
  <cp:category/>
  <cp:version/>
  <cp:contentType/>
  <cp:contentStatus/>
</cp:coreProperties>
</file>